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showHorizontalScroll="0" showVerticalScroll="0" xWindow="0" yWindow="0" windowWidth="28800" windowHeight="12330"/>
  </bookViews>
  <sheets>
    <sheet name="ЗелАО" sheetId="2" r:id="rId1"/>
  </sheets>
  <definedNames>
    <definedName name="_xlnm._FilterDatabase" localSheetId="0" hidden="1">ЗелАО!$A$6:$AG$23</definedName>
  </definedNames>
  <calcPr calcId="162913"/>
</workbook>
</file>

<file path=xl/calcChain.xml><?xml version="1.0" encoding="utf-8"?>
<calcChain xmlns="http://schemas.openxmlformats.org/spreadsheetml/2006/main">
  <c r="N7" i="2" l="1"/>
  <c r="Y8" i="2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AF7" i="2"/>
  <c r="AE7" i="2"/>
  <c r="AB7" i="2"/>
  <c r="AA7" i="2"/>
  <c r="Z7" i="2"/>
  <c r="AC7" i="2"/>
  <c r="AD7" i="2"/>
  <c r="Y7" i="2"/>
  <c r="AG22" i="2"/>
  <c r="AG10" i="2"/>
  <c r="AG14" i="2"/>
  <c r="AG23" i="2"/>
  <c r="AG19" i="2"/>
  <c r="AG18" i="2"/>
  <c r="AG15" i="2"/>
  <c r="AG17" i="2"/>
  <c r="AG16" i="2"/>
  <c r="AG9" i="2"/>
  <c r="AG8" i="2"/>
  <c r="AG11" i="2"/>
  <c r="AG21" i="2"/>
  <c r="AG20" i="2"/>
  <c r="AG13" i="2"/>
  <c r="AG12" i="2"/>
  <c r="AG7" i="2"/>
  <c r="O6" i="2"/>
  <c r="P6" i="2"/>
  <c r="Q6" i="2"/>
  <c r="R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6" i="2"/>
  <c r="I16" i="2"/>
  <c r="J16" i="2"/>
  <c r="S16" i="2"/>
  <c r="T16" i="2"/>
  <c r="L16" i="2"/>
  <c r="K16" i="2"/>
  <c r="M16" i="2"/>
  <c r="T8" i="2"/>
  <c r="T9" i="2"/>
  <c r="T10" i="2"/>
  <c r="T11" i="2"/>
  <c r="T12" i="2"/>
  <c r="T13" i="2"/>
  <c r="T14" i="2"/>
  <c r="T15" i="2"/>
  <c r="T17" i="2"/>
  <c r="T18" i="2"/>
  <c r="T19" i="2"/>
  <c r="T20" i="2"/>
  <c r="T21" i="2"/>
  <c r="T22" i="2"/>
  <c r="T23" i="2"/>
  <c r="T7" i="2"/>
  <c r="S8" i="2"/>
  <c r="S9" i="2"/>
  <c r="S10" i="2"/>
  <c r="S11" i="2"/>
  <c r="S12" i="2"/>
  <c r="S13" i="2"/>
  <c r="S14" i="2"/>
  <c r="S15" i="2"/>
  <c r="S17" i="2"/>
  <c r="S18" i="2"/>
  <c r="S19" i="2"/>
  <c r="S20" i="2"/>
  <c r="S21" i="2"/>
  <c r="S22" i="2"/>
  <c r="S23" i="2"/>
  <c r="S7" i="2"/>
  <c r="S6" i="2"/>
  <c r="T6" i="2"/>
  <c r="I23" i="2"/>
  <c r="L23" i="2"/>
  <c r="I22" i="2"/>
  <c r="L22" i="2"/>
  <c r="I21" i="2"/>
  <c r="L21" i="2"/>
  <c r="I20" i="2"/>
  <c r="L20" i="2"/>
  <c r="I19" i="2"/>
  <c r="L19" i="2"/>
  <c r="L18" i="2"/>
  <c r="I17" i="2"/>
  <c r="L17" i="2"/>
  <c r="I15" i="2"/>
  <c r="L15" i="2"/>
  <c r="I14" i="2"/>
  <c r="L14" i="2"/>
  <c r="I13" i="2"/>
  <c r="L13" i="2"/>
  <c r="I12" i="2"/>
  <c r="L12" i="2"/>
  <c r="I11" i="2"/>
  <c r="L11" i="2"/>
  <c r="I10" i="2"/>
  <c r="I9" i="2"/>
  <c r="L9" i="2"/>
  <c r="I8" i="2"/>
  <c r="L8" i="2"/>
  <c r="I7" i="2"/>
  <c r="L7" i="2"/>
  <c r="H6" i="2"/>
  <c r="L10" i="2"/>
  <c r="L6" i="2"/>
  <c r="I6" i="2"/>
  <c r="J7" i="2"/>
  <c r="J8" i="2"/>
  <c r="J9" i="2"/>
  <c r="J10" i="2"/>
  <c r="J11" i="2"/>
  <c r="J12" i="2"/>
  <c r="J13" i="2"/>
  <c r="J14" i="2"/>
  <c r="J15" i="2"/>
  <c r="J17" i="2"/>
  <c r="J18" i="2"/>
  <c r="J19" i="2"/>
  <c r="J20" i="2"/>
  <c r="J21" i="2"/>
  <c r="J22" i="2"/>
  <c r="J23" i="2"/>
  <c r="J6" i="2"/>
  <c r="M20" i="2"/>
  <c r="K20" i="2"/>
  <c r="M12" i="2"/>
  <c r="K12" i="2"/>
  <c r="K8" i="2"/>
  <c r="M8" i="2"/>
  <c r="K19" i="2"/>
  <c r="M19" i="2"/>
  <c r="M15" i="2"/>
  <c r="K15" i="2"/>
  <c r="M11" i="2"/>
  <c r="K11" i="2"/>
  <c r="M7" i="2"/>
  <c r="K7" i="2"/>
  <c r="M22" i="2"/>
  <c r="K22" i="2"/>
  <c r="M18" i="2"/>
  <c r="K18" i="2"/>
  <c r="K14" i="2"/>
  <c r="M14" i="2"/>
  <c r="K10" i="2"/>
  <c r="M10" i="2"/>
  <c r="K23" i="2"/>
  <c r="M23" i="2"/>
  <c r="K21" i="2"/>
  <c r="M21" i="2"/>
  <c r="K17" i="2"/>
  <c r="M17" i="2"/>
  <c r="K13" i="2"/>
  <c r="M13" i="2"/>
  <c r="M9" i="2"/>
  <c r="K9" i="2"/>
  <c r="M6" i="2"/>
  <c r="K6" i="2"/>
</calcChain>
</file>

<file path=xl/sharedStrings.xml><?xml version="1.0" encoding="utf-8"?>
<sst xmlns="http://schemas.openxmlformats.org/spreadsheetml/2006/main" count="114" uniqueCount="92">
  <si>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</si>
  <si>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</si>
  <si>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</si>
  <si>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</si>
  <si>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</si>
  <si>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</si>
  <si>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</si>
  <si>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</si>
  <si>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</si>
  <si>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</si>
  <si>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</si>
  <si>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Вместимость</t>
  </si>
  <si>
    <t>Адрес ППЭ</t>
  </si>
  <si>
    <t>Код ППЭ</t>
  </si>
  <si>
    <t>Резерв в ППЭ</t>
  </si>
  <si>
    <t>Аудиторный фонд</t>
  </si>
  <si>
    <t>Вместимость аудиторного фонда</t>
  </si>
  <si>
    <t>Лаборатории</t>
  </si>
  <si>
    <t>ГБОУ Школа №1353</t>
  </si>
  <si>
    <t>ГБОУ Школа № 618</t>
  </si>
  <si>
    <t>ГБОУ Школа №1557</t>
  </si>
  <si>
    <t>124482, г. Москва, г. Зеленоград, ул. нет, корп. 344А</t>
  </si>
  <si>
    <t>124489, г. Москва, г. Зеленоград, ул. нет, корп. 603А</t>
  </si>
  <si>
    <t>ГБОУ Школа № 1528</t>
  </si>
  <si>
    <t>ГБОУ Школа №853</t>
  </si>
  <si>
    <t>124460, г. Москва, г.Зеленоград, ул. нет, корп. 1115</t>
  </si>
  <si>
    <t>ГБОУ Школа № 2045 имени Героя Российской Федерации Д.А. Разумовского</t>
  </si>
  <si>
    <t>ГБОУ Школа № 1150</t>
  </si>
  <si>
    <t>ГБОУ Школа №1151</t>
  </si>
  <si>
    <t>ГБОУ Школа №1194</t>
  </si>
  <si>
    <t>124482, Город Москва, г. Зеленоград, Улица нет, корпус 142, Зеленоградский АО</t>
  </si>
  <si>
    <t>124498, г. Москва, г. Зеленоград, ал. Березовая, д. 8 А</t>
  </si>
  <si>
    <t>124498, Город Москва, г. Зеленоград, Улица нет, корпус 429А, Зеленоградский АО</t>
  </si>
  <si>
    <t>124575, Город Москва, г. Зеленоград, корпус 1017, Зеленоградский АО</t>
  </si>
  <si>
    <t>124527, Город Москва, г. Зеленоград, Улица нет, корпус 864, Зеленоградский АО</t>
  </si>
  <si>
    <t>124527, Город Москва, г. Зеленоград, Улица нет, корпус 817, Зеленоградский АО</t>
  </si>
  <si>
    <t>124365, Город Москва, г. Зеленоград, Проспект Георгиевский, корпус 33Б, Зеленоградский АО</t>
  </si>
  <si>
    <t>124617, Город Москва, г. Зеленоград, корпус 1468, Зеленоградский АО</t>
  </si>
  <si>
    <t>124365, Город Москва, г. Зеленоград, корпус 2011, Зеленоградский АО</t>
  </si>
  <si>
    <t>Сведения о ППЭ</t>
  </si>
  <si>
    <t>Оснащенность ППЭ</t>
  </si>
  <si>
    <t>Техника</t>
  </si>
  <si>
    <t xml:space="preserve">  Необходимое количество работников для обеспечения работы ППЭ при проведении ГИА</t>
  </si>
  <si>
    <t>Состав работников ППЭ</t>
  </si>
  <si>
    <t>Краткое наименование ОО на базе которой организован ППЭ</t>
  </si>
  <si>
    <t>№ п/п</t>
  </si>
  <si>
    <t>Печатающие устройства</t>
  </si>
  <si>
    <t>Сканирующие устройства</t>
  </si>
  <si>
    <t>Всего в ППЭ</t>
  </si>
  <si>
    <t xml:space="preserve"> Штаб ППЭ</t>
  </si>
  <si>
    <t>Аудитории</t>
  </si>
  <si>
    <t xml:space="preserve"> Аудитории общего принципа рассадки</t>
  </si>
  <si>
    <t>Химия</t>
  </si>
  <si>
    <t>Физика</t>
  </si>
  <si>
    <t>Аудитории специализированного принципа       рассадки</t>
  </si>
  <si>
    <t>Количество аудиторий общего принципа        рассадки</t>
  </si>
  <si>
    <t>Количество аудиторий                    Специализированного принципа рассадки</t>
  </si>
  <si>
    <t xml:space="preserve"> Расчет для 1 аудитории со              специализированным              принципом рассадки</t>
  </si>
  <si>
    <t>Специалист по инструктажу и                      лабораторным работам (Физика)</t>
  </si>
  <si>
    <t>Специалист по инструктажу и                     лабораторным работам (Химия)</t>
  </si>
  <si>
    <t>124683, Город Москва, г. Зеленоград, корпус 1530, Зеленоградский АО</t>
  </si>
  <si>
    <t>124460, Город Москва, г. Зеленоград, Аллея Березовая, дом 7а, Зеленоградский АО</t>
  </si>
  <si>
    <t xml:space="preserve">Иностранный язык </t>
  </si>
  <si>
    <t>124575, Город Москва, г.Зеленоград, Улица нет, корпус 913А, Зеленоградский АО</t>
  </si>
  <si>
    <t xml:space="preserve"> ППЭ планируемые для работы при проведеии ГИА в 2026 году </t>
  </si>
  <si>
    <t xml:space="preserve">Пункты проведения экзаменов Зеленоградского административного округа города Москвы, 
планируемые для работы при проведении ГИА в 2026 году </t>
  </si>
  <si>
    <t>Подмедомственная ДОНМ</t>
  </si>
  <si>
    <t>Краткое наименование ППЭ</t>
  </si>
  <si>
    <t>2_ГБОУ Школа №1353</t>
  </si>
  <si>
    <t>1_ГБОУ Школа №1353</t>
  </si>
  <si>
    <t>1_ГБОУ Школа № 618</t>
  </si>
  <si>
    <t>1_ГБОУ Школа №854</t>
  </si>
  <si>
    <t>1_ГБОУ Школа №1557</t>
  </si>
  <si>
    <t>3_ГБОУ Школа № 1528</t>
  </si>
  <si>
    <t>2_ГБОУ Школа № 1528</t>
  </si>
  <si>
    <t>1_ГБОУ Школа № 1528</t>
  </si>
  <si>
    <t>1_ГБОУ Школа №853</t>
  </si>
  <si>
    <t>1_ГБОУ Школа № 1150</t>
  </si>
  <si>
    <t>1_ГБОУ Школа №1151</t>
  </si>
  <si>
    <t>1_ГБОУ Школа №1194</t>
  </si>
  <si>
    <t>2_ГБОУ Школа №853</t>
  </si>
  <si>
    <t>1_ГБОУ Школа № 2045 имени Героя Российской Федерации Д.А. Разумовского</t>
  </si>
  <si>
    <t>да</t>
  </si>
  <si>
    <t xml:space="preserve"> Компьютеры  для проведения КОГЭ
 (7 аудиторий общего принципа + 1 аудитория ОВЗ)</t>
  </si>
  <si>
    <t>Расчет для 7 аудиторий с               общим принцип рассадки 
(15 рабочих мест)</t>
  </si>
  <si>
    <t>2_ГБОУ Школа № 854</t>
  </si>
  <si>
    <t>124482, Город Москва, г. Зеленоград, Улица Нет, корпус 621А, Зеленоградский АО</t>
  </si>
  <si>
    <t>ГБОУ Школа № 854</t>
  </si>
  <si>
    <t>ГБОУ Школа №854</t>
  </si>
  <si>
    <t>124575, Город Москва, г. Зеленоград, Улица Нет, корпус 509, Зеленоградский АО</t>
  </si>
  <si>
    <t>2_ГБОУ Школа №1557</t>
  </si>
  <si>
    <t>2_ГБОУ Школа № 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</si>
</sst>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33">
    <xf numFmtId="0" fontId="0" fillId="0" borderId="0" xfId="0" applyFont="1" applyAlignment="1"/>
    <xf numFmtId="0" fontId="2" fillId="0" borderId="2" xfId="0" applyFont="1" applyFill="1" applyBorder="1" applyAlignment="1"/>
    <xf numFmtId="0" fontId="0" fillId="0" borderId="0" xfId="0" applyFont="1" applyFill="1" applyAlignment="1"/>
    <xf numFmtId="0" fontId="3" fillId="0" borderId="0" xfId="0" applyFont="1" applyAlignment="1"/>
    <xf numFmtId="1" fontId="4" fillId="0" borderId="9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textRotation="90" wrapText="1"/>
    </xf>
    <xf numFmtId="1" fontId="4" fillId="0" borderId="4" xfId="0" applyNumberFormat="1" applyFont="1" applyFill="1" applyBorder="1" applyAlignment="1">
      <alignment horizontal="center" vertical="center" textRotation="90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zoomScale="59" zoomScaleNormal="59" workbookViewId="0">
      <selection sqref="A1:AG1"/>
    </sheetView>
  </sheetViews>
  <sheetFormatPr defaultRowHeight="15" x14ac:dyDescent="0.25"/>
  <cols>
    <col min="1" max="3" width="9.140625" customWidth="1"/>
    <col min="4" max="5" width="52.28515625" customWidth="1"/>
    <col min="6" max="6" width="36.140625" customWidth="1"/>
    <col min="7" max="7" width="23.85546875" customWidth="1"/>
    <col min="8" max="22" width="9" customWidth="1"/>
    <col min="23" max="24" width="9" style="2" customWidth="1"/>
    <col min="25" max="33" width="9" customWidth="1"/>
  </cols>
  <sheetData>
    <row r="1" spans="1:33" ht="56.45" customHeight="1" x14ac:dyDescent="0.25">
      <c r="A1" s="28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51.75" customHeight="1" x14ac:dyDescent="0.25">
      <c r="A2" s="30" t="s">
        <v>64</v>
      </c>
      <c r="B2" s="31"/>
      <c r="C2" s="31"/>
      <c r="D2" s="31"/>
      <c r="E2" s="31"/>
      <c r="F2" s="32"/>
      <c r="G2" s="10"/>
      <c r="H2" s="21" t="s">
        <v>39</v>
      </c>
      <c r="I2" s="21"/>
      <c r="J2" s="21"/>
      <c r="K2" s="21"/>
      <c r="L2" s="21"/>
      <c r="M2" s="21"/>
      <c r="N2" s="21" t="s">
        <v>40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 t="s">
        <v>42</v>
      </c>
      <c r="Z2" s="21"/>
      <c r="AA2" s="21"/>
      <c r="AB2" s="21"/>
      <c r="AC2" s="21"/>
      <c r="AD2" s="21"/>
      <c r="AE2" s="21"/>
      <c r="AF2" s="21"/>
      <c r="AG2" s="21"/>
    </row>
    <row r="3" spans="1:33" ht="41.45" customHeight="1" x14ac:dyDescent="0.25">
      <c r="A3" s="17" t="s">
        <v>45</v>
      </c>
      <c r="B3" s="17" t="s">
        <v>7</v>
      </c>
      <c r="C3" s="17" t="s">
        <v>13</v>
      </c>
      <c r="D3" s="17" t="s">
        <v>12</v>
      </c>
      <c r="E3" s="17" t="s">
        <v>67</v>
      </c>
      <c r="F3" s="17" t="s">
        <v>44</v>
      </c>
      <c r="G3" s="17" t="s">
        <v>66</v>
      </c>
      <c r="H3" s="21" t="s">
        <v>15</v>
      </c>
      <c r="I3" s="21"/>
      <c r="J3" s="21"/>
      <c r="K3" s="21" t="s">
        <v>16</v>
      </c>
      <c r="L3" s="21"/>
      <c r="M3" s="21"/>
      <c r="N3" s="25" t="s">
        <v>41</v>
      </c>
      <c r="O3" s="26"/>
      <c r="P3" s="26"/>
      <c r="Q3" s="26"/>
      <c r="R3" s="26"/>
      <c r="S3" s="26"/>
      <c r="T3" s="27"/>
      <c r="U3" s="25" t="s">
        <v>50</v>
      </c>
      <c r="V3" s="26"/>
      <c r="W3" s="26"/>
      <c r="X3" s="27"/>
      <c r="Y3" s="21" t="s">
        <v>43</v>
      </c>
      <c r="Z3" s="21"/>
      <c r="AA3" s="21"/>
      <c r="AB3" s="21"/>
      <c r="AC3" s="21"/>
      <c r="AD3" s="21"/>
      <c r="AE3" s="21"/>
      <c r="AF3" s="21"/>
      <c r="AG3" s="21"/>
    </row>
    <row r="4" spans="1:33" ht="115.5" customHeight="1" x14ac:dyDescent="0.25">
      <c r="A4" s="18"/>
      <c r="B4" s="18"/>
      <c r="C4" s="18"/>
      <c r="D4" s="18"/>
      <c r="E4" s="18"/>
      <c r="F4" s="18"/>
      <c r="G4" s="18"/>
      <c r="H4" s="20" t="s">
        <v>0</v>
      </c>
      <c r="I4" s="20" t="s">
        <v>55</v>
      </c>
      <c r="J4" s="20" t="s">
        <v>56</v>
      </c>
      <c r="K4" s="20" t="s">
        <v>11</v>
      </c>
      <c r="L4" s="20" t="s">
        <v>51</v>
      </c>
      <c r="M4" s="20" t="s">
        <v>54</v>
      </c>
      <c r="N4" s="22" t="s">
        <v>83</v>
      </c>
      <c r="O4" s="22"/>
      <c r="P4" s="22"/>
      <c r="Q4" s="22"/>
      <c r="R4" s="22"/>
      <c r="S4" s="23" t="s">
        <v>46</v>
      </c>
      <c r="T4" s="23" t="s">
        <v>47</v>
      </c>
      <c r="U4" s="21" t="s">
        <v>17</v>
      </c>
      <c r="V4" s="21"/>
      <c r="W4" s="21" t="s">
        <v>62</v>
      </c>
      <c r="X4" s="21"/>
      <c r="Y4" s="20" t="s">
        <v>1</v>
      </c>
      <c r="Z4" s="20" t="s">
        <v>2</v>
      </c>
      <c r="AA4" s="20" t="s">
        <v>3</v>
      </c>
      <c r="AB4" s="20" t="s">
        <v>58</v>
      </c>
      <c r="AC4" s="20" t="s">
        <v>59</v>
      </c>
      <c r="AD4" s="20" t="s">
        <v>4</v>
      </c>
      <c r="AE4" s="20" t="s">
        <v>5</v>
      </c>
      <c r="AF4" s="20" t="s">
        <v>6</v>
      </c>
      <c r="AG4" s="20" t="s">
        <v>8</v>
      </c>
    </row>
    <row r="5" spans="1:33" ht="150.75" x14ac:dyDescent="0.2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0"/>
      <c r="M5" s="20"/>
      <c r="N5" s="12" t="s">
        <v>48</v>
      </c>
      <c r="O5" s="12" t="s">
        <v>49</v>
      </c>
      <c r="P5" s="12" t="s">
        <v>14</v>
      </c>
      <c r="Q5" s="12" t="s">
        <v>84</v>
      </c>
      <c r="R5" s="4" t="s">
        <v>57</v>
      </c>
      <c r="S5" s="24"/>
      <c r="T5" s="24"/>
      <c r="U5" s="12" t="s">
        <v>52</v>
      </c>
      <c r="V5" s="12" t="s">
        <v>53</v>
      </c>
      <c r="W5" s="12" t="s">
        <v>9</v>
      </c>
      <c r="X5" s="12" t="s">
        <v>10</v>
      </c>
      <c r="Y5" s="20"/>
      <c r="Z5" s="20"/>
      <c r="AA5" s="20"/>
      <c r="AB5" s="20"/>
      <c r="AC5" s="20"/>
      <c r="AD5" s="20"/>
      <c r="AE5" s="20"/>
      <c r="AF5" s="20"/>
      <c r="AG5" s="20"/>
    </row>
    <row r="6" spans="1:33" x14ac:dyDescent="0.25">
      <c r="A6" s="1"/>
      <c r="B6" s="1"/>
      <c r="C6" s="5"/>
      <c r="D6" s="5"/>
      <c r="E6" s="5"/>
      <c r="F6" s="5"/>
      <c r="G6" s="5"/>
      <c r="H6" s="5">
        <f t="shared" ref="H6:AG6" si="0">SUBTOTAL(109,H7:H23)</f>
        <v>347</v>
      </c>
      <c r="I6" s="5">
        <f t="shared" si="0"/>
        <v>305</v>
      </c>
      <c r="J6" s="5">
        <f t="shared" si="0"/>
        <v>42</v>
      </c>
      <c r="K6" s="5">
        <f t="shared" si="0"/>
        <v>4983</v>
      </c>
      <c r="L6" s="5">
        <f t="shared" si="0"/>
        <v>4575</v>
      </c>
      <c r="M6" s="5">
        <f t="shared" si="0"/>
        <v>504</v>
      </c>
      <c r="N6" s="5">
        <f t="shared" si="0"/>
        <v>1972</v>
      </c>
      <c r="O6" s="5">
        <f t="shared" si="0"/>
        <v>51</v>
      </c>
      <c r="P6" s="5">
        <f t="shared" si="0"/>
        <v>85</v>
      </c>
      <c r="Q6" s="5">
        <f t="shared" si="0"/>
        <v>1785</v>
      </c>
      <c r="R6" s="5">
        <f t="shared" si="0"/>
        <v>51</v>
      </c>
      <c r="S6" s="5">
        <f t="shared" si="0"/>
        <v>432</v>
      </c>
      <c r="T6" s="5">
        <f t="shared" si="0"/>
        <v>398</v>
      </c>
      <c r="U6" s="5">
        <f t="shared" si="0"/>
        <v>17</v>
      </c>
      <c r="V6" s="5">
        <f t="shared" si="0"/>
        <v>34</v>
      </c>
      <c r="W6" s="5">
        <f t="shared" si="0"/>
        <v>117</v>
      </c>
      <c r="X6" s="5">
        <f t="shared" si="0"/>
        <v>67</v>
      </c>
      <c r="Y6" s="5">
        <f t="shared" si="0"/>
        <v>17</v>
      </c>
      <c r="Z6" s="5">
        <f t="shared" si="0"/>
        <v>17</v>
      </c>
      <c r="AA6" s="5">
        <f t="shared" si="0"/>
        <v>68</v>
      </c>
      <c r="AB6" s="5">
        <f t="shared" si="0"/>
        <v>34</v>
      </c>
      <c r="AC6" s="5">
        <f t="shared" si="0"/>
        <v>17</v>
      </c>
      <c r="AD6" s="5">
        <f t="shared" si="0"/>
        <v>17</v>
      </c>
      <c r="AE6" s="5">
        <f t="shared" si="0"/>
        <v>745</v>
      </c>
      <c r="AF6" s="11">
        <f t="shared" si="0"/>
        <v>347</v>
      </c>
      <c r="AG6" s="11">
        <f t="shared" si="0"/>
        <v>1262</v>
      </c>
    </row>
    <row r="7" spans="1:33" ht="30" x14ac:dyDescent="0.25">
      <c r="A7" s="6">
        <v>1</v>
      </c>
      <c r="B7" s="6">
        <v>30</v>
      </c>
      <c r="C7" s="7">
        <v>2919</v>
      </c>
      <c r="D7" s="8" t="s">
        <v>30</v>
      </c>
      <c r="E7" s="6" t="s">
        <v>91</v>
      </c>
      <c r="F7" s="6" t="s">
        <v>19</v>
      </c>
      <c r="G7" s="6" t="s">
        <v>82</v>
      </c>
      <c r="H7" s="9">
        <v>19</v>
      </c>
      <c r="I7" s="9">
        <f>H7-2</f>
        <v>17</v>
      </c>
      <c r="J7" s="9">
        <f>H7-I7</f>
        <v>2</v>
      </c>
      <c r="K7" s="9">
        <f>(H7-J7)*15+24</f>
        <v>279</v>
      </c>
      <c r="L7" s="9">
        <f>I7*15</f>
        <v>255</v>
      </c>
      <c r="M7" s="9">
        <f>J7*12</f>
        <v>24</v>
      </c>
      <c r="N7" s="9">
        <f>O7+P7+Q7+R7</f>
        <v>116</v>
      </c>
      <c r="O7" s="9">
        <v>3</v>
      </c>
      <c r="P7" s="9">
        <v>5</v>
      </c>
      <c r="Q7" s="9">
        <v>105</v>
      </c>
      <c r="R7" s="9">
        <v>3</v>
      </c>
      <c r="S7" s="9">
        <f>H7+5</f>
        <v>24</v>
      </c>
      <c r="T7" s="9">
        <f>H7+3</f>
        <v>22</v>
      </c>
      <c r="U7" s="9">
        <v>1</v>
      </c>
      <c r="V7" s="9">
        <v>2</v>
      </c>
      <c r="W7" s="9">
        <v>0</v>
      </c>
      <c r="X7" s="9">
        <v>0</v>
      </c>
      <c r="Y7" s="9">
        <f>$H$7/$H$7</f>
        <v>1</v>
      </c>
      <c r="Z7" s="9">
        <f t="shared" ref="Z7:AD22" si="1">$H$7/$H$7</f>
        <v>1</v>
      </c>
      <c r="AA7" s="9">
        <f>$H$7/$H$7*4</f>
        <v>4</v>
      </c>
      <c r="AB7" s="9">
        <f>$H$7/$H$7*2</f>
        <v>2</v>
      </c>
      <c r="AC7" s="9">
        <f t="shared" si="1"/>
        <v>1</v>
      </c>
      <c r="AD7" s="9">
        <f t="shared" si="1"/>
        <v>1</v>
      </c>
      <c r="AE7" s="9">
        <f>H7*2+3</f>
        <v>41</v>
      </c>
      <c r="AF7" s="9">
        <f>H7</f>
        <v>19</v>
      </c>
      <c r="AG7" s="9">
        <f>SUM(Y7:AF7)</f>
        <v>70</v>
      </c>
    </row>
    <row r="8" spans="1:33" x14ac:dyDescent="0.25">
      <c r="A8" s="6">
        <v>2</v>
      </c>
      <c r="B8" s="6">
        <v>30</v>
      </c>
      <c r="C8" s="7">
        <v>1208</v>
      </c>
      <c r="D8" s="8" t="s">
        <v>31</v>
      </c>
      <c r="E8" s="6" t="s">
        <v>68</v>
      </c>
      <c r="F8" s="6" t="s">
        <v>18</v>
      </c>
      <c r="G8" s="6" t="s">
        <v>82</v>
      </c>
      <c r="H8" s="9">
        <v>17</v>
      </c>
      <c r="I8" s="9">
        <f t="shared" ref="I8:I23" si="2">H8-2</f>
        <v>15</v>
      </c>
      <c r="J8" s="9">
        <f t="shared" ref="J8:J23" si="3">H8-I8</f>
        <v>2</v>
      </c>
      <c r="K8" s="9">
        <f t="shared" ref="K8:K23" si="4">(H8-J8)*15+24</f>
        <v>249</v>
      </c>
      <c r="L8" s="9">
        <f t="shared" ref="L8:L23" si="5">I8*15</f>
        <v>225</v>
      </c>
      <c r="M8" s="9">
        <f t="shared" ref="M8:M23" si="6">J8*12</f>
        <v>24</v>
      </c>
      <c r="N8" s="9">
        <f t="shared" ref="N8:N23" si="7">SUM(O8:R8)</f>
        <v>116</v>
      </c>
      <c r="O8" s="9">
        <v>3</v>
      </c>
      <c r="P8" s="9">
        <v>5</v>
      </c>
      <c r="Q8" s="9">
        <v>105</v>
      </c>
      <c r="R8" s="9">
        <v>3</v>
      </c>
      <c r="S8" s="9">
        <f t="shared" ref="S8:S23" si="8">H8+5</f>
        <v>22</v>
      </c>
      <c r="T8" s="9">
        <f t="shared" ref="T8:T23" si="9">H8+3</f>
        <v>20</v>
      </c>
      <c r="U8" s="9">
        <v>1</v>
      </c>
      <c r="V8" s="9">
        <v>2</v>
      </c>
      <c r="W8" s="9">
        <v>11</v>
      </c>
      <c r="X8" s="9">
        <v>6</v>
      </c>
      <c r="Y8" s="9">
        <f t="shared" ref="Y8:AD23" si="10">$H$7/$H$7</f>
        <v>1</v>
      </c>
      <c r="Z8" s="9">
        <f t="shared" si="1"/>
        <v>1</v>
      </c>
      <c r="AA8" s="9">
        <f t="shared" ref="AA8:AA23" si="11">$H$7/$H$7*4</f>
        <v>4</v>
      </c>
      <c r="AB8" s="9">
        <f t="shared" ref="AB8:AB23" si="12">$H$7/$H$7*2</f>
        <v>2</v>
      </c>
      <c r="AC8" s="9">
        <f t="shared" si="1"/>
        <v>1</v>
      </c>
      <c r="AD8" s="9">
        <f t="shared" si="1"/>
        <v>1</v>
      </c>
      <c r="AE8" s="9">
        <f t="shared" ref="AE8:AE23" si="13">H8*2+3</f>
        <v>37</v>
      </c>
      <c r="AF8" s="9">
        <f t="shared" ref="AF8:AF23" si="14">H8</f>
        <v>17</v>
      </c>
      <c r="AG8" s="9">
        <f t="shared" ref="AG8:AG23" si="15">SUM(Y8:AF8)</f>
        <v>64</v>
      </c>
    </row>
    <row r="9" spans="1:33" ht="30" x14ac:dyDescent="0.25">
      <c r="A9" s="6">
        <v>3</v>
      </c>
      <c r="B9" s="6">
        <v>30</v>
      </c>
      <c r="C9" s="7">
        <v>3089</v>
      </c>
      <c r="D9" s="8" t="s">
        <v>61</v>
      </c>
      <c r="E9" s="6" t="s">
        <v>69</v>
      </c>
      <c r="F9" s="6" t="s">
        <v>18</v>
      </c>
      <c r="G9" s="6" t="s">
        <v>82</v>
      </c>
      <c r="H9" s="9">
        <v>20</v>
      </c>
      <c r="I9" s="9">
        <f t="shared" si="2"/>
        <v>18</v>
      </c>
      <c r="J9" s="9">
        <f t="shared" si="3"/>
        <v>2</v>
      </c>
      <c r="K9" s="9">
        <f t="shared" si="4"/>
        <v>294</v>
      </c>
      <c r="L9" s="9">
        <f t="shared" si="5"/>
        <v>270</v>
      </c>
      <c r="M9" s="9">
        <f t="shared" si="6"/>
        <v>24</v>
      </c>
      <c r="N9" s="9">
        <f t="shared" si="7"/>
        <v>116</v>
      </c>
      <c r="O9" s="9">
        <v>3</v>
      </c>
      <c r="P9" s="9">
        <v>5</v>
      </c>
      <c r="Q9" s="9">
        <v>105</v>
      </c>
      <c r="R9" s="9">
        <v>3</v>
      </c>
      <c r="S9" s="9">
        <f t="shared" si="8"/>
        <v>25</v>
      </c>
      <c r="T9" s="9">
        <f t="shared" si="9"/>
        <v>23</v>
      </c>
      <c r="U9" s="9">
        <v>1</v>
      </c>
      <c r="V9" s="9">
        <v>2</v>
      </c>
      <c r="W9" s="9">
        <v>13</v>
      </c>
      <c r="X9" s="9">
        <v>7</v>
      </c>
      <c r="Y9" s="9">
        <f t="shared" si="10"/>
        <v>1</v>
      </c>
      <c r="Z9" s="9">
        <f t="shared" si="1"/>
        <v>1</v>
      </c>
      <c r="AA9" s="9">
        <f t="shared" si="11"/>
        <v>4</v>
      </c>
      <c r="AB9" s="9">
        <f t="shared" si="12"/>
        <v>2</v>
      </c>
      <c r="AC9" s="9">
        <f t="shared" si="1"/>
        <v>1</v>
      </c>
      <c r="AD9" s="9">
        <f t="shared" si="1"/>
        <v>1</v>
      </c>
      <c r="AE9" s="9">
        <f t="shared" si="13"/>
        <v>43</v>
      </c>
      <c r="AF9" s="9">
        <f t="shared" si="14"/>
        <v>20</v>
      </c>
      <c r="AG9" s="9">
        <f t="shared" si="15"/>
        <v>73</v>
      </c>
    </row>
    <row r="10" spans="1:33" ht="30" x14ac:dyDescent="0.25">
      <c r="A10" s="6">
        <v>4</v>
      </c>
      <c r="B10" s="6">
        <v>30</v>
      </c>
      <c r="C10" s="7">
        <v>3181</v>
      </c>
      <c r="D10" s="8" t="s">
        <v>32</v>
      </c>
      <c r="E10" s="6" t="s">
        <v>70</v>
      </c>
      <c r="F10" s="6" t="s">
        <v>19</v>
      </c>
      <c r="G10" s="6" t="s">
        <v>82</v>
      </c>
      <c r="H10" s="9">
        <v>17</v>
      </c>
      <c r="I10" s="9">
        <f t="shared" si="2"/>
        <v>15</v>
      </c>
      <c r="J10" s="9">
        <f t="shared" si="3"/>
        <v>2</v>
      </c>
      <c r="K10" s="9">
        <f t="shared" si="4"/>
        <v>249</v>
      </c>
      <c r="L10" s="9">
        <f t="shared" si="5"/>
        <v>225</v>
      </c>
      <c r="M10" s="9">
        <f t="shared" si="6"/>
        <v>24</v>
      </c>
      <c r="N10" s="9">
        <f t="shared" si="7"/>
        <v>116</v>
      </c>
      <c r="O10" s="9">
        <v>3</v>
      </c>
      <c r="P10" s="9">
        <v>5</v>
      </c>
      <c r="Q10" s="9">
        <v>105</v>
      </c>
      <c r="R10" s="9">
        <v>3</v>
      </c>
      <c r="S10" s="9">
        <f t="shared" si="8"/>
        <v>22</v>
      </c>
      <c r="T10" s="9">
        <f t="shared" si="9"/>
        <v>20</v>
      </c>
      <c r="U10" s="9">
        <v>1</v>
      </c>
      <c r="V10" s="9">
        <v>2</v>
      </c>
      <c r="W10" s="9">
        <v>11</v>
      </c>
      <c r="X10" s="9">
        <v>6</v>
      </c>
      <c r="Y10" s="9">
        <f t="shared" si="10"/>
        <v>1</v>
      </c>
      <c r="Z10" s="9">
        <f t="shared" si="1"/>
        <v>1</v>
      </c>
      <c r="AA10" s="9">
        <f t="shared" si="11"/>
        <v>4</v>
      </c>
      <c r="AB10" s="9">
        <f t="shared" si="12"/>
        <v>2</v>
      </c>
      <c r="AC10" s="9">
        <f t="shared" si="1"/>
        <v>1</v>
      </c>
      <c r="AD10" s="9">
        <f t="shared" si="1"/>
        <v>1</v>
      </c>
      <c r="AE10" s="9">
        <f t="shared" si="13"/>
        <v>37</v>
      </c>
      <c r="AF10" s="9">
        <f t="shared" si="14"/>
        <v>17</v>
      </c>
      <c r="AG10" s="9">
        <f t="shared" si="15"/>
        <v>64</v>
      </c>
    </row>
    <row r="11" spans="1:33" ht="30" x14ac:dyDescent="0.25">
      <c r="A11" s="6">
        <v>5</v>
      </c>
      <c r="B11" s="6">
        <v>31</v>
      </c>
      <c r="C11" s="7">
        <v>3144</v>
      </c>
      <c r="D11" s="8" t="s">
        <v>86</v>
      </c>
      <c r="E11" s="6" t="s">
        <v>85</v>
      </c>
      <c r="F11" s="6" t="s">
        <v>87</v>
      </c>
      <c r="G11" s="6" t="s">
        <v>82</v>
      </c>
      <c r="H11" s="9">
        <v>19</v>
      </c>
      <c r="I11" s="9">
        <f t="shared" si="2"/>
        <v>17</v>
      </c>
      <c r="J11" s="9">
        <f t="shared" si="3"/>
        <v>2</v>
      </c>
      <c r="K11" s="9">
        <f t="shared" si="4"/>
        <v>279</v>
      </c>
      <c r="L11" s="9">
        <f t="shared" si="5"/>
        <v>255</v>
      </c>
      <c r="M11" s="9">
        <f t="shared" si="6"/>
        <v>24</v>
      </c>
      <c r="N11" s="9">
        <f t="shared" si="7"/>
        <v>116</v>
      </c>
      <c r="O11" s="9">
        <v>3</v>
      </c>
      <c r="P11" s="9">
        <v>5</v>
      </c>
      <c r="Q11" s="9">
        <v>105</v>
      </c>
      <c r="R11" s="9">
        <v>3</v>
      </c>
      <c r="S11" s="9">
        <f t="shared" si="8"/>
        <v>24</v>
      </c>
      <c r="T11" s="9">
        <f t="shared" si="9"/>
        <v>22</v>
      </c>
      <c r="U11" s="9">
        <v>1</v>
      </c>
      <c r="V11" s="9">
        <v>2</v>
      </c>
      <c r="W11" s="9">
        <v>12</v>
      </c>
      <c r="X11" s="9">
        <v>7</v>
      </c>
      <c r="Y11" s="9">
        <f t="shared" si="10"/>
        <v>1</v>
      </c>
      <c r="Z11" s="9">
        <f t="shared" si="1"/>
        <v>1</v>
      </c>
      <c r="AA11" s="9">
        <f t="shared" si="11"/>
        <v>4</v>
      </c>
      <c r="AB11" s="9">
        <f t="shared" si="12"/>
        <v>2</v>
      </c>
      <c r="AC11" s="9">
        <f t="shared" si="1"/>
        <v>1</v>
      </c>
      <c r="AD11" s="9">
        <f t="shared" si="1"/>
        <v>1</v>
      </c>
      <c r="AE11" s="9">
        <f t="shared" si="13"/>
        <v>41</v>
      </c>
      <c r="AF11" s="9">
        <f t="shared" si="14"/>
        <v>19</v>
      </c>
      <c r="AG11" s="9">
        <f t="shared" si="15"/>
        <v>70</v>
      </c>
    </row>
    <row r="12" spans="1:33" x14ac:dyDescent="0.25">
      <c r="A12" s="6">
        <v>6</v>
      </c>
      <c r="B12" s="6">
        <v>31</v>
      </c>
      <c r="C12" s="7">
        <v>3063</v>
      </c>
      <c r="D12" s="8" t="s">
        <v>22</v>
      </c>
      <c r="E12" s="6" t="s">
        <v>71</v>
      </c>
      <c r="F12" s="6" t="s">
        <v>88</v>
      </c>
      <c r="G12" s="6" t="s">
        <v>82</v>
      </c>
      <c r="H12" s="9">
        <v>19</v>
      </c>
      <c r="I12" s="9">
        <f t="shared" si="2"/>
        <v>17</v>
      </c>
      <c r="J12" s="9">
        <f t="shared" si="3"/>
        <v>2</v>
      </c>
      <c r="K12" s="9">
        <f t="shared" si="4"/>
        <v>279</v>
      </c>
      <c r="L12" s="9">
        <f t="shared" si="5"/>
        <v>255</v>
      </c>
      <c r="M12" s="9">
        <f t="shared" si="6"/>
        <v>24</v>
      </c>
      <c r="N12" s="9">
        <f t="shared" si="7"/>
        <v>116</v>
      </c>
      <c r="O12" s="9">
        <v>3</v>
      </c>
      <c r="P12" s="9">
        <v>5</v>
      </c>
      <c r="Q12" s="9">
        <v>105</v>
      </c>
      <c r="R12" s="9">
        <v>3</v>
      </c>
      <c r="S12" s="9">
        <f t="shared" si="8"/>
        <v>24</v>
      </c>
      <c r="T12" s="9">
        <f t="shared" si="9"/>
        <v>22</v>
      </c>
      <c r="U12" s="9">
        <v>1</v>
      </c>
      <c r="V12" s="9">
        <v>2</v>
      </c>
      <c r="W12" s="9">
        <v>0</v>
      </c>
      <c r="X12" s="9">
        <v>0</v>
      </c>
      <c r="Y12" s="9">
        <f t="shared" si="10"/>
        <v>1</v>
      </c>
      <c r="Z12" s="9">
        <f t="shared" si="1"/>
        <v>1</v>
      </c>
      <c r="AA12" s="9">
        <f t="shared" si="11"/>
        <v>4</v>
      </c>
      <c r="AB12" s="9">
        <f t="shared" si="12"/>
        <v>2</v>
      </c>
      <c r="AC12" s="9">
        <f t="shared" si="1"/>
        <v>1</v>
      </c>
      <c r="AD12" s="9">
        <f t="shared" si="1"/>
        <v>1</v>
      </c>
      <c r="AE12" s="9">
        <f t="shared" si="13"/>
        <v>41</v>
      </c>
      <c r="AF12" s="9">
        <f t="shared" si="14"/>
        <v>19</v>
      </c>
      <c r="AG12" s="9">
        <f t="shared" si="15"/>
        <v>70</v>
      </c>
    </row>
    <row r="13" spans="1:33" x14ac:dyDescent="0.25">
      <c r="A13" s="6">
        <v>7</v>
      </c>
      <c r="B13" s="6">
        <v>31</v>
      </c>
      <c r="C13" s="7">
        <v>336</v>
      </c>
      <c r="D13" s="8" t="s">
        <v>21</v>
      </c>
      <c r="E13" s="6" t="s">
        <v>72</v>
      </c>
      <c r="F13" s="6" t="s">
        <v>20</v>
      </c>
      <c r="G13" s="6" t="s">
        <v>82</v>
      </c>
      <c r="H13" s="9">
        <v>22</v>
      </c>
      <c r="I13" s="9">
        <f t="shared" si="2"/>
        <v>20</v>
      </c>
      <c r="J13" s="9">
        <f t="shared" si="3"/>
        <v>2</v>
      </c>
      <c r="K13" s="9">
        <f t="shared" si="4"/>
        <v>324</v>
      </c>
      <c r="L13" s="9">
        <f t="shared" si="5"/>
        <v>300</v>
      </c>
      <c r="M13" s="9">
        <f t="shared" si="6"/>
        <v>24</v>
      </c>
      <c r="N13" s="9">
        <f t="shared" si="7"/>
        <v>116</v>
      </c>
      <c r="O13" s="9">
        <v>3</v>
      </c>
      <c r="P13" s="9">
        <v>5</v>
      </c>
      <c r="Q13" s="9">
        <v>105</v>
      </c>
      <c r="R13" s="9">
        <v>3</v>
      </c>
      <c r="S13" s="9">
        <f t="shared" si="8"/>
        <v>27</v>
      </c>
      <c r="T13" s="9">
        <f t="shared" si="9"/>
        <v>25</v>
      </c>
      <c r="U13" s="9">
        <v>1</v>
      </c>
      <c r="V13" s="9">
        <v>2</v>
      </c>
      <c r="W13" s="9">
        <v>11</v>
      </c>
      <c r="X13" s="9">
        <v>7</v>
      </c>
      <c r="Y13" s="9">
        <f t="shared" si="10"/>
        <v>1</v>
      </c>
      <c r="Z13" s="9">
        <f t="shared" si="1"/>
        <v>1</v>
      </c>
      <c r="AA13" s="9">
        <f t="shared" si="11"/>
        <v>4</v>
      </c>
      <c r="AB13" s="9">
        <f t="shared" si="12"/>
        <v>2</v>
      </c>
      <c r="AC13" s="9">
        <f t="shared" si="1"/>
        <v>1</v>
      </c>
      <c r="AD13" s="9">
        <f t="shared" si="1"/>
        <v>1</v>
      </c>
      <c r="AE13" s="9">
        <f t="shared" si="13"/>
        <v>47</v>
      </c>
      <c r="AF13" s="9">
        <f t="shared" si="14"/>
        <v>22</v>
      </c>
      <c r="AG13" s="9">
        <f t="shared" si="15"/>
        <v>79</v>
      </c>
    </row>
    <row r="14" spans="1:33" ht="30" x14ac:dyDescent="0.25">
      <c r="A14" s="6">
        <v>8</v>
      </c>
      <c r="B14" s="6">
        <v>33</v>
      </c>
      <c r="C14" s="7">
        <v>348</v>
      </c>
      <c r="D14" s="8" t="s">
        <v>33</v>
      </c>
      <c r="E14" s="6" t="s">
        <v>73</v>
      </c>
      <c r="F14" s="6" t="s">
        <v>23</v>
      </c>
      <c r="G14" s="6" t="s">
        <v>82</v>
      </c>
      <c r="H14" s="9">
        <v>16</v>
      </c>
      <c r="I14" s="9">
        <f t="shared" si="2"/>
        <v>14</v>
      </c>
      <c r="J14" s="9">
        <f t="shared" si="3"/>
        <v>2</v>
      </c>
      <c r="K14" s="9">
        <f t="shared" si="4"/>
        <v>234</v>
      </c>
      <c r="L14" s="9">
        <f t="shared" si="5"/>
        <v>210</v>
      </c>
      <c r="M14" s="9">
        <f t="shared" si="6"/>
        <v>24</v>
      </c>
      <c r="N14" s="9">
        <f t="shared" si="7"/>
        <v>116</v>
      </c>
      <c r="O14" s="9">
        <v>3</v>
      </c>
      <c r="P14" s="9">
        <v>5</v>
      </c>
      <c r="Q14" s="9">
        <v>105</v>
      </c>
      <c r="R14" s="9">
        <v>3</v>
      </c>
      <c r="S14" s="9">
        <f t="shared" si="8"/>
        <v>21</v>
      </c>
      <c r="T14" s="9">
        <f t="shared" si="9"/>
        <v>19</v>
      </c>
      <c r="U14" s="9">
        <v>1</v>
      </c>
      <c r="V14" s="9">
        <v>2</v>
      </c>
      <c r="W14" s="9">
        <v>0</v>
      </c>
      <c r="X14" s="9">
        <v>0</v>
      </c>
      <c r="Y14" s="9">
        <f t="shared" si="10"/>
        <v>1</v>
      </c>
      <c r="Z14" s="9">
        <f t="shared" si="1"/>
        <v>1</v>
      </c>
      <c r="AA14" s="9">
        <f t="shared" si="11"/>
        <v>4</v>
      </c>
      <c r="AB14" s="9">
        <f t="shared" si="12"/>
        <v>2</v>
      </c>
      <c r="AC14" s="9">
        <f t="shared" si="1"/>
        <v>1</v>
      </c>
      <c r="AD14" s="9">
        <f t="shared" si="1"/>
        <v>1</v>
      </c>
      <c r="AE14" s="9">
        <f t="shared" si="13"/>
        <v>35</v>
      </c>
      <c r="AF14" s="9">
        <f t="shared" si="14"/>
        <v>16</v>
      </c>
      <c r="AG14" s="9">
        <f t="shared" si="15"/>
        <v>61</v>
      </c>
    </row>
    <row r="15" spans="1:33" ht="30" x14ac:dyDescent="0.25">
      <c r="A15" s="6">
        <v>9</v>
      </c>
      <c r="B15" s="6">
        <v>31</v>
      </c>
      <c r="C15" s="7">
        <v>3195</v>
      </c>
      <c r="D15" s="8" t="s">
        <v>89</v>
      </c>
      <c r="E15" s="6" t="s">
        <v>90</v>
      </c>
      <c r="F15" s="6" t="s">
        <v>20</v>
      </c>
      <c r="G15" s="6" t="s">
        <v>82</v>
      </c>
      <c r="H15" s="9">
        <v>17</v>
      </c>
      <c r="I15" s="9">
        <f t="shared" si="2"/>
        <v>15</v>
      </c>
      <c r="J15" s="9">
        <f t="shared" si="3"/>
        <v>2</v>
      </c>
      <c r="K15" s="9">
        <f t="shared" si="4"/>
        <v>249</v>
      </c>
      <c r="L15" s="9">
        <f t="shared" si="5"/>
        <v>225</v>
      </c>
      <c r="M15" s="9">
        <f t="shared" si="6"/>
        <v>24</v>
      </c>
      <c r="N15" s="9">
        <f t="shared" si="7"/>
        <v>116</v>
      </c>
      <c r="O15" s="9">
        <v>3</v>
      </c>
      <c r="P15" s="9">
        <v>5</v>
      </c>
      <c r="Q15" s="9">
        <v>105</v>
      </c>
      <c r="R15" s="9">
        <v>3</v>
      </c>
      <c r="S15" s="9">
        <f t="shared" si="8"/>
        <v>22</v>
      </c>
      <c r="T15" s="9">
        <f t="shared" si="9"/>
        <v>20</v>
      </c>
      <c r="U15" s="9">
        <v>1</v>
      </c>
      <c r="V15" s="9">
        <v>2</v>
      </c>
      <c r="W15" s="9">
        <v>0</v>
      </c>
      <c r="X15" s="9">
        <v>0</v>
      </c>
      <c r="Y15" s="9">
        <f t="shared" si="10"/>
        <v>1</v>
      </c>
      <c r="Z15" s="9">
        <f t="shared" si="1"/>
        <v>1</v>
      </c>
      <c r="AA15" s="9">
        <f t="shared" si="11"/>
        <v>4</v>
      </c>
      <c r="AB15" s="9">
        <f t="shared" si="12"/>
        <v>2</v>
      </c>
      <c r="AC15" s="9">
        <f t="shared" si="1"/>
        <v>1</v>
      </c>
      <c r="AD15" s="9">
        <f t="shared" si="1"/>
        <v>1</v>
      </c>
      <c r="AE15" s="9">
        <f t="shared" si="13"/>
        <v>37</v>
      </c>
      <c r="AF15" s="9">
        <f t="shared" si="14"/>
        <v>17</v>
      </c>
      <c r="AG15" s="9">
        <f t="shared" si="15"/>
        <v>64</v>
      </c>
    </row>
    <row r="16" spans="1:33" ht="30" x14ac:dyDescent="0.25">
      <c r="A16" s="6">
        <v>10</v>
      </c>
      <c r="B16" s="6">
        <v>33</v>
      </c>
      <c r="C16" s="7">
        <v>219</v>
      </c>
      <c r="D16" s="8" t="s">
        <v>63</v>
      </c>
      <c r="E16" s="6" t="s">
        <v>80</v>
      </c>
      <c r="F16" s="6" t="s">
        <v>24</v>
      </c>
      <c r="G16" s="6" t="s">
        <v>82</v>
      </c>
      <c r="H16" s="9">
        <v>19</v>
      </c>
      <c r="I16" s="9">
        <f t="shared" si="2"/>
        <v>17</v>
      </c>
      <c r="J16" s="9">
        <f t="shared" si="3"/>
        <v>2</v>
      </c>
      <c r="K16" s="9">
        <f t="shared" si="4"/>
        <v>279</v>
      </c>
      <c r="L16" s="9">
        <f t="shared" si="5"/>
        <v>255</v>
      </c>
      <c r="M16" s="9">
        <f t="shared" si="6"/>
        <v>24</v>
      </c>
      <c r="N16" s="9">
        <f t="shared" si="7"/>
        <v>116</v>
      </c>
      <c r="O16" s="9">
        <v>3</v>
      </c>
      <c r="P16" s="9">
        <v>5</v>
      </c>
      <c r="Q16" s="9">
        <v>105</v>
      </c>
      <c r="R16" s="9">
        <v>3</v>
      </c>
      <c r="S16" s="9">
        <f t="shared" si="8"/>
        <v>24</v>
      </c>
      <c r="T16" s="9">
        <f t="shared" si="9"/>
        <v>22</v>
      </c>
      <c r="U16" s="9">
        <v>1</v>
      </c>
      <c r="V16" s="9">
        <v>2</v>
      </c>
      <c r="W16" s="9">
        <v>0</v>
      </c>
      <c r="X16" s="9">
        <v>0</v>
      </c>
      <c r="Y16" s="9">
        <f t="shared" si="10"/>
        <v>1</v>
      </c>
      <c r="Z16" s="9">
        <f t="shared" si="1"/>
        <v>1</v>
      </c>
      <c r="AA16" s="9">
        <f t="shared" si="11"/>
        <v>4</v>
      </c>
      <c r="AB16" s="9">
        <f t="shared" si="12"/>
        <v>2</v>
      </c>
      <c r="AC16" s="9">
        <f t="shared" si="1"/>
        <v>1</v>
      </c>
      <c r="AD16" s="9">
        <f t="shared" si="1"/>
        <v>1</v>
      </c>
      <c r="AE16" s="9">
        <f t="shared" si="13"/>
        <v>41</v>
      </c>
      <c r="AF16" s="9">
        <f t="shared" si="14"/>
        <v>19</v>
      </c>
      <c r="AG16" s="9">
        <f t="shared" si="15"/>
        <v>70</v>
      </c>
    </row>
    <row r="17" spans="1:33" x14ac:dyDescent="0.25">
      <c r="A17" s="6">
        <v>11</v>
      </c>
      <c r="B17" s="6">
        <v>33</v>
      </c>
      <c r="C17" s="7">
        <v>1209</v>
      </c>
      <c r="D17" s="8" t="s">
        <v>25</v>
      </c>
      <c r="E17" s="6" t="s">
        <v>76</v>
      </c>
      <c r="F17" s="6" t="s">
        <v>24</v>
      </c>
      <c r="G17" s="6" t="s">
        <v>82</v>
      </c>
      <c r="H17" s="9">
        <v>16</v>
      </c>
      <c r="I17" s="9">
        <f t="shared" si="2"/>
        <v>14</v>
      </c>
      <c r="J17" s="9">
        <f t="shared" si="3"/>
        <v>2</v>
      </c>
      <c r="K17" s="9">
        <f t="shared" si="4"/>
        <v>234</v>
      </c>
      <c r="L17" s="9">
        <f t="shared" si="5"/>
        <v>210</v>
      </c>
      <c r="M17" s="9">
        <f t="shared" si="6"/>
        <v>24</v>
      </c>
      <c r="N17" s="9">
        <f t="shared" si="7"/>
        <v>116</v>
      </c>
      <c r="O17" s="9">
        <v>3</v>
      </c>
      <c r="P17" s="9">
        <v>5</v>
      </c>
      <c r="Q17" s="9">
        <v>105</v>
      </c>
      <c r="R17" s="9">
        <v>3</v>
      </c>
      <c r="S17" s="9">
        <f t="shared" si="8"/>
        <v>21</v>
      </c>
      <c r="T17" s="9">
        <f t="shared" si="9"/>
        <v>19</v>
      </c>
      <c r="U17" s="9">
        <v>1</v>
      </c>
      <c r="V17" s="9">
        <v>2</v>
      </c>
      <c r="W17" s="9">
        <v>10</v>
      </c>
      <c r="X17" s="9">
        <v>6</v>
      </c>
      <c r="Y17" s="9">
        <f t="shared" si="10"/>
        <v>1</v>
      </c>
      <c r="Z17" s="9">
        <f t="shared" si="1"/>
        <v>1</v>
      </c>
      <c r="AA17" s="9">
        <f t="shared" si="11"/>
        <v>4</v>
      </c>
      <c r="AB17" s="9">
        <f t="shared" si="12"/>
        <v>2</v>
      </c>
      <c r="AC17" s="9">
        <f t="shared" si="1"/>
        <v>1</v>
      </c>
      <c r="AD17" s="9">
        <f t="shared" si="1"/>
        <v>1</v>
      </c>
      <c r="AE17" s="9">
        <f t="shared" si="13"/>
        <v>35</v>
      </c>
      <c r="AF17" s="9">
        <f t="shared" si="14"/>
        <v>16</v>
      </c>
      <c r="AG17" s="9">
        <f t="shared" si="15"/>
        <v>61</v>
      </c>
    </row>
    <row r="18" spans="1:33" ht="30" x14ac:dyDescent="0.25">
      <c r="A18" s="6">
        <v>12</v>
      </c>
      <c r="B18" s="6">
        <v>33</v>
      </c>
      <c r="C18" s="7">
        <v>2200</v>
      </c>
      <c r="D18" s="8" t="s">
        <v>34</v>
      </c>
      <c r="E18" s="6" t="s">
        <v>74</v>
      </c>
      <c r="F18" s="6" t="s">
        <v>23</v>
      </c>
      <c r="G18" s="6" t="s">
        <v>82</v>
      </c>
      <c r="H18" s="9">
        <v>11</v>
      </c>
      <c r="I18" s="9">
        <v>1</v>
      </c>
      <c r="J18" s="9">
        <f t="shared" si="3"/>
        <v>10</v>
      </c>
      <c r="K18" s="9">
        <f t="shared" si="4"/>
        <v>39</v>
      </c>
      <c r="L18" s="9">
        <f t="shared" si="5"/>
        <v>15</v>
      </c>
      <c r="M18" s="9">
        <f t="shared" si="6"/>
        <v>120</v>
      </c>
      <c r="N18" s="9">
        <f t="shared" si="7"/>
        <v>116</v>
      </c>
      <c r="O18" s="9">
        <v>3</v>
      </c>
      <c r="P18" s="9">
        <v>5</v>
      </c>
      <c r="Q18" s="9">
        <v>105</v>
      </c>
      <c r="R18" s="9">
        <v>3</v>
      </c>
      <c r="S18" s="9">
        <f t="shared" si="8"/>
        <v>16</v>
      </c>
      <c r="T18" s="9">
        <f t="shared" si="9"/>
        <v>14</v>
      </c>
      <c r="U18" s="9">
        <v>1</v>
      </c>
      <c r="V18" s="9">
        <v>2</v>
      </c>
      <c r="W18" s="9">
        <v>1</v>
      </c>
      <c r="X18" s="9">
        <v>1</v>
      </c>
      <c r="Y18" s="9">
        <f t="shared" si="10"/>
        <v>1</v>
      </c>
      <c r="Z18" s="9">
        <f t="shared" si="1"/>
        <v>1</v>
      </c>
      <c r="AA18" s="9">
        <f t="shared" si="11"/>
        <v>4</v>
      </c>
      <c r="AB18" s="9">
        <f t="shared" si="12"/>
        <v>2</v>
      </c>
      <c r="AC18" s="9">
        <f t="shared" si="1"/>
        <v>1</v>
      </c>
      <c r="AD18" s="9">
        <f t="shared" si="1"/>
        <v>1</v>
      </c>
      <c r="AE18" s="9">
        <f t="shared" si="13"/>
        <v>25</v>
      </c>
      <c r="AF18" s="9">
        <f t="shared" si="14"/>
        <v>11</v>
      </c>
      <c r="AG18" s="9">
        <f t="shared" si="15"/>
        <v>46</v>
      </c>
    </row>
    <row r="19" spans="1:33" ht="30" x14ac:dyDescent="0.25">
      <c r="A19" s="6">
        <v>13</v>
      </c>
      <c r="B19" s="6">
        <v>33</v>
      </c>
      <c r="C19" s="7">
        <v>2199</v>
      </c>
      <c r="D19" s="8" t="s">
        <v>35</v>
      </c>
      <c r="E19" s="6" t="s">
        <v>75</v>
      </c>
      <c r="F19" s="6" t="s">
        <v>23</v>
      </c>
      <c r="G19" s="6" t="s">
        <v>82</v>
      </c>
      <c r="H19" s="9">
        <v>19</v>
      </c>
      <c r="I19" s="9">
        <f t="shared" si="2"/>
        <v>17</v>
      </c>
      <c r="J19" s="9">
        <f t="shared" si="3"/>
        <v>2</v>
      </c>
      <c r="K19" s="9">
        <f t="shared" si="4"/>
        <v>279</v>
      </c>
      <c r="L19" s="9">
        <f t="shared" si="5"/>
        <v>255</v>
      </c>
      <c r="M19" s="9">
        <f t="shared" si="6"/>
        <v>24</v>
      </c>
      <c r="N19" s="9">
        <f t="shared" si="7"/>
        <v>116</v>
      </c>
      <c r="O19" s="9">
        <v>3</v>
      </c>
      <c r="P19" s="9">
        <v>5</v>
      </c>
      <c r="Q19" s="9">
        <v>105</v>
      </c>
      <c r="R19" s="9">
        <v>3</v>
      </c>
      <c r="S19" s="9">
        <f t="shared" si="8"/>
        <v>24</v>
      </c>
      <c r="T19" s="9">
        <f t="shared" si="9"/>
        <v>22</v>
      </c>
      <c r="U19" s="9">
        <v>1</v>
      </c>
      <c r="V19" s="9">
        <v>2</v>
      </c>
      <c r="W19" s="9">
        <v>12</v>
      </c>
      <c r="X19" s="9">
        <v>7</v>
      </c>
      <c r="Y19" s="9">
        <f t="shared" si="10"/>
        <v>1</v>
      </c>
      <c r="Z19" s="9">
        <f t="shared" si="1"/>
        <v>1</v>
      </c>
      <c r="AA19" s="9">
        <f t="shared" si="11"/>
        <v>4</v>
      </c>
      <c r="AB19" s="9">
        <f t="shared" si="12"/>
        <v>2</v>
      </c>
      <c r="AC19" s="9">
        <f t="shared" si="1"/>
        <v>1</v>
      </c>
      <c r="AD19" s="9">
        <f t="shared" si="1"/>
        <v>1</v>
      </c>
      <c r="AE19" s="9">
        <f t="shared" si="13"/>
        <v>41</v>
      </c>
      <c r="AF19" s="9">
        <f t="shared" si="14"/>
        <v>19</v>
      </c>
      <c r="AG19" s="9">
        <f t="shared" si="15"/>
        <v>70</v>
      </c>
    </row>
    <row r="20" spans="1:33" s="2" customFormat="1" ht="30" x14ac:dyDescent="0.25">
      <c r="A20" s="6">
        <v>14</v>
      </c>
      <c r="B20" s="13">
        <v>34</v>
      </c>
      <c r="C20" s="14">
        <v>251</v>
      </c>
      <c r="D20" s="15" t="s">
        <v>36</v>
      </c>
      <c r="E20" s="13" t="s">
        <v>77</v>
      </c>
      <c r="F20" s="13" t="s">
        <v>27</v>
      </c>
      <c r="G20" s="13" t="s">
        <v>82</v>
      </c>
      <c r="H20" s="16">
        <v>27</v>
      </c>
      <c r="I20" s="16">
        <f t="shared" si="2"/>
        <v>25</v>
      </c>
      <c r="J20" s="16">
        <f t="shared" si="3"/>
        <v>2</v>
      </c>
      <c r="K20" s="16">
        <f t="shared" si="4"/>
        <v>399</v>
      </c>
      <c r="L20" s="16">
        <f t="shared" si="5"/>
        <v>375</v>
      </c>
      <c r="M20" s="16">
        <f t="shared" si="6"/>
        <v>24</v>
      </c>
      <c r="N20" s="16">
        <f t="shared" si="7"/>
        <v>116</v>
      </c>
      <c r="O20" s="16">
        <v>3</v>
      </c>
      <c r="P20" s="16">
        <v>5</v>
      </c>
      <c r="Q20" s="16">
        <v>105</v>
      </c>
      <c r="R20" s="16">
        <v>3</v>
      </c>
      <c r="S20" s="16">
        <f t="shared" si="8"/>
        <v>32</v>
      </c>
      <c r="T20" s="16">
        <f t="shared" si="9"/>
        <v>30</v>
      </c>
      <c r="U20" s="16">
        <v>1</v>
      </c>
      <c r="V20" s="16">
        <v>2</v>
      </c>
      <c r="W20" s="16">
        <v>9</v>
      </c>
      <c r="X20" s="16">
        <v>6</v>
      </c>
      <c r="Y20" s="16">
        <f t="shared" si="10"/>
        <v>1</v>
      </c>
      <c r="Z20" s="16">
        <f t="shared" si="1"/>
        <v>1</v>
      </c>
      <c r="AA20" s="16">
        <f t="shared" si="11"/>
        <v>4</v>
      </c>
      <c r="AB20" s="16">
        <f t="shared" si="12"/>
        <v>2</v>
      </c>
      <c r="AC20" s="16">
        <f t="shared" si="1"/>
        <v>1</v>
      </c>
      <c r="AD20" s="16">
        <f t="shared" si="1"/>
        <v>1</v>
      </c>
      <c r="AE20" s="16">
        <f t="shared" si="13"/>
        <v>57</v>
      </c>
      <c r="AF20" s="16">
        <f t="shared" si="14"/>
        <v>27</v>
      </c>
      <c r="AG20" s="16">
        <f t="shared" si="15"/>
        <v>94</v>
      </c>
    </row>
    <row r="21" spans="1:33" s="2" customFormat="1" ht="30" x14ac:dyDescent="0.25">
      <c r="A21" s="6">
        <v>15</v>
      </c>
      <c r="B21" s="13">
        <v>34</v>
      </c>
      <c r="C21" s="14">
        <v>325</v>
      </c>
      <c r="D21" s="15" t="s">
        <v>37</v>
      </c>
      <c r="E21" s="13" t="s">
        <v>78</v>
      </c>
      <c r="F21" s="13" t="s">
        <v>28</v>
      </c>
      <c r="G21" s="13" t="s">
        <v>82</v>
      </c>
      <c r="H21" s="16">
        <v>23</v>
      </c>
      <c r="I21" s="16">
        <f t="shared" si="2"/>
        <v>21</v>
      </c>
      <c r="J21" s="16">
        <f t="shared" si="3"/>
        <v>2</v>
      </c>
      <c r="K21" s="16">
        <f t="shared" si="4"/>
        <v>339</v>
      </c>
      <c r="L21" s="16">
        <f t="shared" si="5"/>
        <v>315</v>
      </c>
      <c r="M21" s="16">
        <f t="shared" si="6"/>
        <v>24</v>
      </c>
      <c r="N21" s="16">
        <f t="shared" si="7"/>
        <v>116</v>
      </c>
      <c r="O21" s="16">
        <v>3</v>
      </c>
      <c r="P21" s="16">
        <v>5</v>
      </c>
      <c r="Q21" s="16">
        <v>105</v>
      </c>
      <c r="R21" s="16">
        <v>3</v>
      </c>
      <c r="S21" s="16">
        <f t="shared" si="8"/>
        <v>28</v>
      </c>
      <c r="T21" s="16">
        <f t="shared" si="9"/>
        <v>26</v>
      </c>
      <c r="U21" s="16">
        <v>1</v>
      </c>
      <c r="V21" s="16">
        <v>2</v>
      </c>
      <c r="W21" s="16">
        <v>0</v>
      </c>
      <c r="X21" s="16">
        <v>0</v>
      </c>
      <c r="Y21" s="16">
        <f t="shared" si="10"/>
        <v>1</v>
      </c>
      <c r="Z21" s="16">
        <f t="shared" si="1"/>
        <v>1</v>
      </c>
      <c r="AA21" s="16">
        <f t="shared" si="11"/>
        <v>4</v>
      </c>
      <c r="AB21" s="16">
        <f t="shared" si="12"/>
        <v>2</v>
      </c>
      <c r="AC21" s="16">
        <f t="shared" si="1"/>
        <v>1</v>
      </c>
      <c r="AD21" s="16">
        <f t="shared" si="1"/>
        <v>1</v>
      </c>
      <c r="AE21" s="16">
        <f t="shared" si="13"/>
        <v>49</v>
      </c>
      <c r="AF21" s="16">
        <f t="shared" si="14"/>
        <v>23</v>
      </c>
      <c r="AG21" s="16">
        <f t="shared" si="15"/>
        <v>82</v>
      </c>
    </row>
    <row r="22" spans="1:33" s="2" customFormat="1" ht="30" x14ac:dyDescent="0.25">
      <c r="A22" s="6">
        <v>16</v>
      </c>
      <c r="B22" s="13">
        <v>34</v>
      </c>
      <c r="C22" s="14">
        <v>2821</v>
      </c>
      <c r="D22" s="15" t="s">
        <v>60</v>
      </c>
      <c r="E22" s="13" t="s">
        <v>79</v>
      </c>
      <c r="F22" s="13" t="s">
        <v>29</v>
      </c>
      <c r="G22" s="13" t="s">
        <v>82</v>
      </c>
      <c r="H22" s="16">
        <v>38</v>
      </c>
      <c r="I22" s="16">
        <f t="shared" si="2"/>
        <v>36</v>
      </c>
      <c r="J22" s="16">
        <f t="shared" si="3"/>
        <v>2</v>
      </c>
      <c r="K22" s="16">
        <f t="shared" si="4"/>
        <v>564</v>
      </c>
      <c r="L22" s="16">
        <f t="shared" si="5"/>
        <v>540</v>
      </c>
      <c r="M22" s="16">
        <f t="shared" si="6"/>
        <v>24</v>
      </c>
      <c r="N22" s="16">
        <f t="shared" si="7"/>
        <v>116</v>
      </c>
      <c r="O22" s="16">
        <v>3</v>
      </c>
      <c r="P22" s="16">
        <v>5</v>
      </c>
      <c r="Q22" s="16">
        <v>105</v>
      </c>
      <c r="R22" s="16">
        <v>3</v>
      </c>
      <c r="S22" s="16">
        <f t="shared" si="8"/>
        <v>43</v>
      </c>
      <c r="T22" s="16">
        <f t="shared" si="9"/>
        <v>41</v>
      </c>
      <c r="U22" s="16">
        <v>1</v>
      </c>
      <c r="V22" s="16">
        <v>2</v>
      </c>
      <c r="W22" s="16">
        <v>14</v>
      </c>
      <c r="X22" s="16">
        <v>7</v>
      </c>
      <c r="Y22" s="16">
        <f t="shared" si="10"/>
        <v>1</v>
      </c>
      <c r="Z22" s="16">
        <f t="shared" si="1"/>
        <v>1</v>
      </c>
      <c r="AA22" s="16">
        <f t="shared" si="11"/>
        <v>4</v>
      </c>
      <c r="AB22" s="16">
        <f t="shared" si="12"/>
        <v>2</v>
      </c>
      <c r="AC22" s="16">
        <f t="shared" si="1"/>
        <v>1</v>
      </c>
      <c r="AD22" s="16">
        <f t="shared" si="1"/>
        <v>1</v>
      </c>
      <c r="AE22" s="16">
        <f t="shared" si="13"/>
        <v>79</v>
      </c>
      <c r="AF22" s="16">
        <f t="shared" si="14"/>
        <v>38</v>
      </c>
      <c r="AG22" s="16">
        <f t="shared" si="15"/>
        <v>127</v>
      </c>
    </row>
    <row r="23" spans="1:33" ht="45" x14ac:dyDescent="0.25">
      <c r="A23" s="6">
        <v>17</v>
      </c>
      <c r="B23" s="13">
        <v>34</v>
      </c>
      <c r="C23" s="14">
        <v>2215</v>
      </c>
      <c r="D23" s="15" t="s">
        <v>38</v>
      </c>
      <c r="E23" s="13" t="s">
        <v>81</v>
      </c>
      <c r="F23" s="13" t="s">
        <v>26</v>
      </c>
      <c r="G23" s="13" t="s">
        <v>82</v>
      </c>
      <c r="H23" s="16">
        <v>28</v>
      </c>
      <c r="I23" s="16">
        <f t="shared" si="2"/>
        <v>26</v>
      </c>
      <c r="J23" s="16">
        <f t="shared" si="3"/>
        <v>2</v>
      </c>
      <c r="K23" s="16">
        <f t="shared" si="4"/>
        <v>414</v>
      </c>
      <c r="L23" s="16">
        <f t="shared" si="5"/>
        <v>390</v>
      </c>
      <c r="M23" s="16">
        <f t="shared" si="6"/>
        <v>24</v>
      </c>
      <c r="N23" s="16">
        <f t="shared" si="7"/>
        <v>116</v>
      </c>
      <c r="O23" s="16">
        <v>3</v>
      </c>
      <c r="P23" s="16">
        <v>5</v>
      </c>
      <c r="Q23" s="16">
        <v>105</v>
      </c>
      <c r="R23" s="16">
        <v>3</v>
      </c>
      <c r="S23" s="16">
        <f t="shared" si="8"/>
        <v>33</v>
      </c>
      <c r="T23" s="16">
        <f t="shared" si="9"/>
        <v>31</v>
      </c>
      <c r="U23" s="16">
        <v>1</v>
      </c>
      <c r="V23" s="16">
        <v>2</v>
      </c>
      <c r="W23" s="16">
        <v>13</v>
      </c>
      <c r="X23" s="16">
        <v>7</v>
      </c>
      <c r="Y23" s="16">
        <f t="shared" si="10"/>
        <v>1</v>
      </c>
      <c r="Z23" s="16">
        <f t="shared" si="10"/>
        <v>1</v>
      </c>
      <c r="AA23" s="16">
        <f t="shared" si="11"/>
        <v>4</v>
      </c>
      <c r="AB23" s="16">
        <f t="shared" si="12"/>
        <v>2</v>
      </c>
      <c r="AC23" s="16">
        <f t="shared" si="10"/>
        <v>1</v>
      </c>
      <c r="AD23" s="16">
        <f t="shared" si="10"/>
        <v>1</v>
      </c>
      <c r="AE23" s="16">
        <f t="shared" si="13"/>
        <v>59</v>
      </c>
      <c r="AF23" s="16">
        <f t="shared" si="14"/>
        <v>28</v>
      </c>
      <c r="AG23" s="16">
        <f t="shared" si="15"/>
        <v>97</v>
      </c>
    </row>
    <row r="27" spans="1:33" ht="18.75" x14ac:dyDescent="0.3">
      <c r="D27" s="3"/>
      <c r="E27" s="3"/>
    </row>
    <row r="28" spans="1:33" ht="18.75" x14ac:dyDescent="0.3">
      <c r="D28" s="3"/>
      <c r="E28" s="3"/>
    </row>
    <row r="29" spans="1:33" ht="18.75" x14ac:dyDescent="0.3">
      <c r="D29" s="3"/>
      <c r="E29" s="3"/>
    </row>
  </sheetData>
  <autoFilter ref="A6:AG23"/>
  <mergeCells count="37">
    <mergeCell ref="A1:AG1"/>
    <mergeCell ref="A2:F2"/>
    <mergeCell ref="H2:M2"/>
    <mergeCell ref="N2:X2"/>
    <mergeCell ref="Y2:AG2"/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F3:F5"/>
    <mergeCell ref="H3:J3"/>
    <mergeCell ref="K3:M3"/>
    <mergeCell ref="N3:T3"/>
    <mergeCell ref="U3:X3"/>
    <mergeCell ref="L4:L5"/>
    <mergeCell ref="G3:G5"/>
    <mergeCell ref="E3:E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M4:M5"/>
    <mergeCell ref="N4:R4"/>
    <mergeCell ref="S4:S5"/>
    <mergeCell ref="T4:T5"/>
    <mergeCell ref="AD4:AD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2024-09-09T14:49:30Z</cp:lastPrinted>
  <dcterms:created xsi:type="dcterms:W3CDTF">2023-09-01T07:45:15Z</dcterms:created>
  <dcterms:modified xsi:type="dcterms:W3CDTF">2025-11-21T11:25:51Z</dcterms:modified>
</cp:coreProperties>
</file>